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mplified Tax Impact" sheetId="1" state="visible" r:id="rId1"/>
    <sheet xmlns:r="http://schemas.openxmlformats.org/officeDocument/2006/relationships" name="Math Verification" sheetId="2" state="visible" r:id="rId2"/>
    <sheet xmlns:r="http://schemas.openxmlformats.org/officeDocument/2006/relationships" name="Sources &amp; Notes" sheetId="3" state="visible" r:id="rId3"/>
  </sheets>
  <definedNames>
    <definedName name="_xlnm.Print_Titles" localSheetId="0">'Simplified Tax Impact'!$1:$4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1B3A2F"/>
      <sz val="16"/>
    </font>
    <font>
      <name val="Arial"/>
      <i val="1"/>
      <color rgb="00333333"/>
      <sz val="11"/>
    </font>
    <font>
      <name val="Arial"/>
      <color rgb="00444444"/>
      <sz val="10"/>
    </font>
    <font>
      <name val="Arial"/>
      <b val="1"/>
      <color rgb="00FFFFFF"/>
      <sz val="11"/>
    </font>
    <font>
      <name val="Arial"/>
      <color rgb="00000000"/>
      <sz val="11"/>
    </font>
    <font>
      <name val="Arial"/>
      <color rgb="000000FF"/>
      <sz val="11"/>
    </font>
    <font>
      <name val="Arial"/>
      <b val="1"/>
      <color rgb="00000000"/>
      <sz val="11"/>
    </font>
    <font>
      <name val="Arial"/>
      <b val="1"/>
      <color rgb="001B3A2F"/>
      <sz val="12"/>
    </font>
    <font>
      <name val="Arial"/>
      <color rgb="00006600"/>
      <sz val="11"/>
    </font>
  </fonts>
  <fills count="8">
    <fill>
      <patternFill/>
    </fill>
    <fill>
      <patternFill patternType="gray125"/>
    </fill>
    <fill>
      <patternFill patternType="solid">
        <fgColor rgb="001B3A2F"/>
      </patternFill>
    </fill>
    <fill>
      <patternFill patternType="solid">
        <fgColor rgb="00FFF2CC"/>
      </patternFill>
    </fill>
    <fill>
      <patternFill patternType="solid">
        <fgColor rgb="00DDEBF7"/>
      </patternFill>
    </fill>
    <fill>
      <patternFill patternType="solid">
        <fgColor rgb="00F3F7F4"/>
      </patternFill>
    </fill>
    <fill>
      <patternFill patternType="solid">
        <fgColor rgb="00E8F0EC"/>
      </patternFill>
    </fill>
    <fill>
      <patternFill patternType="solid">
        <fgColor rgb="00C6EFCE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164" fontId="6" fillId="3" borderId="1" applyAlignment="1" pivotButton="0" quotePrefix="0" xfId="0">
      <alignment horizontal="center" vertical="center" wrapText="1"/>
    </xf>
    <xf numFmtId="165" fontId="7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8" fillId="0" borderId="0" pivotButton="0" quotePrefix="0" xfId="0"/>
    <xf numFmtId="165" fontId="7" fillId="4" borderId="0" pivotButton="0" quotePrefix="0" xfId="0"/>
    <xf numFmtId="0" fontId="7" fillId="0" borderId="0" pivotButton="0" quotePrefix="0" xfId="0"/>
    <xf numFmtId="0" fontId="3" fillId="0" borderId="0" pivotButton="0" quotePrefix="0" xfId="0"/>
    <xf numFmtId="0" fontId="6" fillId="3" borderId="0" pivotButton="0" quotePrefix="0" xfId="0"/>
    <xf numFmtId="0" fontId="0" fillId="4" borderId="0" pivotButton="0" quotePrefix="0" xfId="0"/>
    <xf numFmtId="0" fontId="5" fillId="0" borderId="0" pivotButton="0" quotePrefix="0" xfId="0"/>
    <xf numFmtId="0" fontId="1" fillId="0" borderId="0" pivotButton="0" quotePrefix="0" xfId="0"/>
    <xf numFmtId="164" fontId="9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center" vertical="center" wrapText="1"/>
    </xf>
    <xf numFmtId="10" fontId="0" fillId="4" borderId="1" applyAlignment="1" pivotButton="0" quotePrefix="0" xfId="0">
      <alignment horizontal="center" vertical="center" wrapText="1"/>
    </xf>
    <xf numFmtId="165" fontId="6" fillId="3" borderId="0" pivotButton="0" quotePrefix="0" xfId="0"/>
    <xf numFmtId="0" fontId="7" fillId="6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7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ill>
        <patternFill patternType="solid">
          <fgColor rgb="00C6EFCE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PLE-1120</author>
  </authors>
  <commentList>
    <comment ref="F5" authorId="0" shapeId="0">
      <text>
        <t>Formula: Annual Increase ÷ Previous Tax Amount. This is the approximate percentage tax increase Adam requested.</t>
      </text>
    </comment>
    <comment ref="F6" authorId="0" shapeId="0">
      <text>
        <t>Formula: Annual Increase ÷ Previous Tax Amount. This is the approximate percentage tax increase Adam requested.</t>
      </text>
    </comment>
    <comment ref="F7" authorId="0" shapeId="0">
      <text>
        <t>Formula: Annual Increase ÷ Previous Tax Amount. This is the approximate percentage tax increase Adam requested.</t>
      </text>
    </comment>
    <comment ref="F8" authorId="0" shapeId="0">
      <text>
        <t>Formula: Annual Increase ÷ Previous Tax Amount. This is the approximate percentage tax increase Adam requested.</t>
      </text>
    </comment>
    <comment ref="F9" authorId="0" shapeId="0">
      <text>
        <t>Formula: Annual Increase ÷ Previous Tax Amount. This is the approximate percentage tax increase Adam requested.</t>
      </text>
    </comment>
    <comment ref="F10" authorId="0" shapeId="0">
      <text>
        <t>Formula: Annual Increase ÷ Previous Tax Amount. This is the approximate percentage tax increase Adam requested.</t>
      </text>
    </comment>
    <comment ref="F11" authorId="0" shapeId="0">
      <text>
        <t>Formula: Annual Increase ÷ Previous Tax Amount. This is the approximate percentage tax increase Adam requested.</t>
      </text>
    </comment>
    <comment ref="F12" authorId="0" shapeId="0">
      <text>
        <t>Formula: Annual Increase ÷ Previous Tax Amount. This is the approximate percentage tax increase Adam requested.</t>
      </text>
    </comment>
    <comment ref="F13" authorId="0" shapeId="0">
      <text>
        <t>Formula: Annual Increase ÷ Previous Tax Amount. This is the approximate percentage tax increase Adam requested.</t>
      </text>
    </comment>
    <comment ref="F14" authorId="0" shapeId="0">
      <text>
        <t>Formula: Annual Increase ÷ Previous Tax Amount. This is the approximate percentage tax increase Adam requested.</t>
      </text>
    </comment>
    <comment ref="F15" authorId="0" shapeId="0">
      <text>
        <t>Formula: Annual Increase ÷ Previous Tax Amount. This is the approximate percentage tax increase Adam requested.</t>
      </text>
    </comment>
    <comment ref="F16" authorId="0" shapeId="0">
      <text>
        <t>Formula: Annual Increase ÷ Previous Tax Amount. This is the approximate percentage tax increase Adam requested.</t>
      </text>
    </comment>
    <comment ref="F17" authorId="0" shapeId="0">
      <text>
        <t>Formula: Annual Increase ÷ Previous Tax Amount. This is the approximate percentage tax increase Adam requested.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20" customWidth="1" min="3" max="3"/>
    <col width="18" customWidth="1" min="4" max="4"/>
    <col width="18" customWidth="1" min="5" max="5"/>
    <col width="20" customWidth="1" min="6" max="6"/>
    <col width="14" customWidth="1" min="7" max="7"/>
  </cols>
  <sheetData>
    <row r="1">
      <c r="A1" s="1" t="inlineStr">
        <is>
          <t>Savanna Public Schools — Building Bonds Tax Impact (Simplified)</t>
        </is>
      </c>
    </row>
    <row r="2">
      <c r="A2" s="2" t="inlineStr">
        <is>
          <t>$5,450,000 Building Bonds  ·  Election Day August 25, 2026  ·  First Year's Tax Impact (source: official Tax Impact PDF + JPEG)</t>
        </is>
      </c>
    </row>
    <row r="3" ht="36" customHeight="1">
      <c r="A3" s="3" t="inlineStr">
        <is>
          <t>Clarification: “Previous Tax Amount” is the prior annual school-related tax figure shown on the district handout (not full home market value). “Approx. % Tax Increase” = Annual Increase ÷ Previous Tax Amount. All source rows show the same ~18% first-year increase.</t>
        </is>
      </c>
    </row>
    <row r="4" ht="40" customHeight="1">
      <c r="A4" s="4" t="inlineStr">
        <is>
          <t>Row</t>
        </is>
      </c>
      <c r="B4" s="4" t="inlineStr">
        <is>
          <t>Previous Tax Amount ($)</t>
        </is>
      </c>
      <c r="C4" s="4" t="inlineStr">
        <is>
          <t>New Tax Amount ($)
(First Year)</t>
        </is>
      </c>
      <c r="D4" s="4" t="inlineStr">
        <is>
          <t>Annual Increase ($)</t>
        </is>
      </c>
      <c r="E4" s="4" t="inlineStr">
        <is>
          <t>Monthly Increase ($)</t>
        </is>
      </c>
      <c r="F4" s="4" t="inlineStr">
        <is>
          <t>Approx. % Tax Increase</t>
        </is>
      </c>
      <c r="G4" s="4" t="inlineStr">
        <is>
          <t>Source Match</t>
        </is>
      </c>
    </row>
    <row r="5">
      <c r="A5" s="5" t="n">
        <v>1</v>
      </c>
      <c r="B5" s="6" t="n">
        <v>25</v>
      </c>
      <c r="C5" s="6" t="n">
        <v>29.5</v>
      </c>
      <c r="D5" s="6" t="n">
        <v>4.5</v>
      </c>
      <c r="E5" s="6" t="n">
        <v>0.37</v>
      </c>
      <c r="F5" s="7">
        <f>D5/B5</f>
        <v/>
      </c>
      <c r="G5" s="5">
        <f>IF(AND(ABS(C5-(B5+D5))&lt;0.005,ABS(E5-ROUNDDOWN(D5/12,2))&lt;0.005),"PASS","FAIL")</f>
        <v/>
      </c>
    </row>
    <row r="6">
      <c r="A6" s="8" t="n">
        <v>2</v>
      </c>
      <c r="B6" s="6" t="n">
        <v>50</v>
      </c>
      <c r="C6" s="6" t="n">
        <v>59</v>
      </c>
      <c r="D6" s="6" t="n">
        <v>9</v>
      </c>
      <c r="E6" s="6" t="n">
        <v>0.75</v>
      </c>
      <c r="F6" s="7">
        <f>D6/B6</f>
        <v/>
      </c>
      <c r="G6" s="8">
        <f>IF(AND(ABS(C6-(B6+D6))&lt;0.005,ABS(E6-ROUNDDOWN(D6/12,2))&lt;0.005),"PASS","FAIL")</f>
        <v/>
      </c>
    </row>
    <row r="7">
      <c r="A7" s="5" t="n">
        <v>3</v>
      </c>
      <c r="B7" s="6" t="n">
        <v>75</v>
      </c>
      <c r="C7" s="6" t="n">
        <v>88.5</v>
      </c>
      <c r="D7" s="6" t="n">
        <v>13.5</v>
      </c>
      <c r="E7" s="6" t="n">
        <v>1.12</v>
      </c>
      <c r="F7" s="7">
        <f>D7/B7</f>
        <v/>
      </c>
      <c r="G7" s="5">
        <f>IF(AND(ABS(C7-(B7+D7))&lt;0.005,ABS(E7-ROUNDDOWN(D7/12,2))&lt;0.005),"PASS","FAIL")</f>
        <v/>
      </c>
    </row>
    <row r="8">
      <c r="A8" s="8" t="n">
        <v>4</v>
      </c>
      <c r="B8" s="6" t="n">
        <v>100</v>
      </c>
      <c r="C8" s="6" t="n">
        <v>118</v>
      </c>
      <c r="D8" s="6" t="n">
        <v>18</v>
      </c>
      <c r="E8" s="6" t="n">
        <v>1.5</v>
      </c>
      <c r="F8" s="7">
        <f>D8/B8</f>
        <v/>
      </c>
      <c r="G8" s="8">
        <f>IF(AND(ABS(C8-(B8+D8))&lt;0.005,ABS(E8-ROUNDDOWN(D8/12,2))&lt;0.005),"PASS","FAIL")</f>
        <v/>
      </c>
    </row>
    <row r="9">
      <c r="A9" s="5" t="n">
        <v>5</v>
      </c>
      <c r="B9" s="6" t="n">
        <v>200</v>
      </c>
      <c r="C9" s="6" t="n">
        <v>236</v>
      </c>
      <c r="D9" s="6" t="n">
        <v>36</v>
      </c>
      <c r="E9" s="6" t="n">
        <v>3</v>
      </c>
      <c r="F9" s="7">
        <f>D9/B9</f>
        <v/>
      </c>
      <c r="G9" s="5">
        <f>IF(AND(ABS(C9-(B9+D9))&lt;0.005,ABS(E9-ROUNDDOWN(D9/12,2))&lt;0.005),"PASS","FAIL")</f>
        <v/>
      </c>
    </row>
    <row r="10">
      <c r="A10" s="8" t="n">
        <v>6</v>
      </c>
      <c r="B10" s="6" t="n">
        <v>300</v>
      </c>
      <c r="C10" s="6" t="n">
        <v>354</v>
      </c>
      <c r="D10" s="6" t="n">
        <v>54</v>
      </c>
      <c r="E10" s="6" t="n">
        <v>4.5</v>
      </c>
      <c r="F10" s="7">
        <f>D10/B10</f>
        <v/>
      </c>
      <c r="G10" s="8">
        <f>IF(AND(ABS(C10-(B10+D10))&lt;0.005,ABS(E10-ROUNDDOWN(D10/12,2))&lt;0.005),"PASS","FAIL")</f>
        <v/>
      </c>
    </row>
    <row r="11">
      <c r="A11" s="5" t="n">
        <v>7</v>
      </c>
      <c r="B11" s="6" t="n">
        <v>400</v>
      </c>
      <c r="C11" s="6" t="n">
        <v>472</v>
      </c>
      <c r="D11" s="6" t="n">
        <v>72</v>
      </c>
      <c r="E11" s="6" t="n">
        <v>6</v>
      </c>
      <c r="F11" s="7">
        <f>D11/B11</f>
        <v/>
      </c>
      <c r="G11" s="5">
        <f>IF(AND(ABS(C11-(B11+D11))&lt;0.005,ABS(E11-ROUNDDOWN(D11/12,2))&lt;0.005),"PASS","FAIL")</f>
        <v/>
      </c>
    </row>
    <row r="12">
      <c r="A12" s="8" t="n">
        <v>8</v>
      </c>
      <c r="B12" s="6" t="n">
        <v>500</v>
      </c>
      <c r="C12" s="6" t="n">
        <v>590</v>
      </c>
      <c r="D12" s="6" t="n">
        <v>90</v>
      </c>
      <c r="E12" s="6" t="n">
        <v>7.5</v>
      </c>
      <c r="F12" s="7">
        <f>D12/B12</f>
        <v/>
      </c>
      <c r="G12" s="8">
        <f>IF(AND(ABS(C12-(B12+D12))&lt;0.005,ABS(E12-ROUNDDOWN(D12/12,2))&lt;0.005),"PASS","FAIL")</f>
        <v/>
      </c>
    </row>
    <row r="13">
      <c r="A13" s="5" t="n">
        <v>9</v>
      </c>
      <c r="B13" s="6" t="n">
        <v>600</v>
      </c>
      <c r="C13" s="6" t="n">
        <v>708</v>
      </c>
      <c r="D13" s="6" t="n">
        <v>108</v>
      </c>
      <c r="E13" s="6" t="n">
        <v>9</v>
      </c>
      <c r="F13" s="7">
        <f>D13/B13</f>
        <v/>
      </c>
      <c r="G13" s="5">
        <f>IF(AND(ABS(C13-(B13+D13))&lt;0.005,ABS(E13-ROUNDDOWN(D13/12,2))&lt;0.005),"PASS","FAIL")</f>
        <v/>
      </c>
    </row>
    <row r="14">
      <c r="A14" s="8" t="n">
        <v>10</v>
      </c>
      <c r="B14" s="6" t="n">
        <v>700</v>
      </c>
      <c r="C14" s="6" t="n">
        <v>826</v>
      </c>
      <c r="D14" s="6" t="n">
        <v>126</v>
      </c>
      <c r="E14" s="6" t="n">
        <v>10.5</v>
      </c>
      <c r="F14" s="7">
        <f>D14/B14</f>
        <v/>
      </c>
      <c r="G14" s="8">
        <f>IF(AND(ABS(C14-(B14+D14))&lt;0.005,ABS(E14-ROUNDDOWN(D14/12,2))&lt;0.005),"PASS","FAIL")</f>
        <v/>
      </c>
    </row>
    <row r="15">
      <c r="A15" s="5" t="n">
        <v>11</v>
      </c>
      <c r="B15" s="6" t="n">
        <v>800</v>
      </c>
      <c r="C15" s="6" t="n">
        <v>944</v>
      </c>
      <c r="D15" s="6" t="n">
        <v>144</v>
      </c>
      <c r="E15" s="6" t="n">
        <v>12</v>
      </c>
      <c r="F15" s="7">
        <f>D15/B15</f>
        <v/>
      </c>
      <c r="G15" s="5">
        <f>IF(AND(ABS(C15-(B15+D15))&lt;0.005,ABS(E15-ROUNDDOWN(D15/12,2))&lt;0.005),"PASS","FAIL")</f>
        <v/>
      </c>
    </row>
    <row r="16">
      <c r="A16" s="8" t="n">
        <v>12</v>
      </c>
      <c r="B16" s="6" t="n">
        <v>900</v>
      </c>
      <c r="C16" s="6" t="n">
        <v>1062</v>
      </c>
      <c r="D16" s="6" t="n">
        <v>162</v>
      </c>
      <c r="E16" s="6" t="n">
        <v>13.5</v>
      </c>
      <c r="F16" s="7">
        <f>D16/B16</f>
        <v/>
      </c>
      <c r="G16" s="8">
        <f>IF(AND(ABS(C16-(B16+D16))&lt;0.005,ABS(E16-ROUNDDOWN(D16/12,2))&lt;0.005),"PASS","FAIL")</f>
        <v/>
      </c>
    </row>
    <row r="17">
      <c r="A17" s="5" t="n">
        <v>13</v>
      </c>
      <c r="B17" s="6" t="n">
        <v>1000</v>
      </c>
      <c r="C17" s="6" t="n">
        <v>1180</v>
      </c>
      <c r="D17" s="6" t="n">
        <v>180</v>
      </c>
      <c r="E17" s="6" t="n">
        <v>15</v>
      </c>
      <c r="F17" s="7">
        <f>D17/B17</f>
        <v/>
      </c>
      <c r="G17" s="5">
        <f>IF(AND(ABS(C17-(B17+D17))&lt;0.005,ABS(E17-ROUNDDOWN(D17/12,2))&lt;0.005),"PASS","FAIL")</f>
        <v/>
      </c>
    </row>
    <row r="19">
      <c r="A19" s="9" t="inlineStr">
        <is>
          <t>Summary / verification</t>
        </is>
      </c>
    </row>
    <row r="20">
      <c r="A20" t="inlineStr">
        <is>
          <t>Constant % increase across all source rows</t>
        </is>
      </c>
      <c r="B20" s="10">
        <f>IF(COUNTIF(F5:F17,"&lt;&gt;"&amp;F5)=0,F5,"Varies")</f>
        <v/>
      </c>
    </row>
    <row r="21">
      <c r="A21" t="inlineStr">
        <is>
          <t>All source-match checks PASS?</t>
        </is>
      </c>
      <c r="B21" s="11">
        <f>IF(COUNTIF(G5:G17,"FAIL")=0,"YES — all rows PASS","NO — review FAIL rows")</f>
        <v/>
      </c>
    </row>
    <row r="22">
      <c r="A22" t="inlineStr">
        <is>
          <t>Relationship (verified)</t>
        </is>
      </c>
      <c r="B22" s="12" t="inlineStr">
        <is>
          <t>New Tax = Previous + Annual Increase; Annual = 18% of Previous; Monthly = ROUNDDOWN(Annual/12, 2) matching source cents</t>
        </is>
      </c>
    </row>
    <row r="24">
      <c r="A24" s="9" t="inlineStr">
        <is>
          <t>Color legend</t>
        </is>
      </c>
    </row>
    <row r="25">
      <c r="A25" s="13" t="inlineStr">
        <is>
          <t>Yellow + blue text</t>
        </is>
      </c>
      <c r="B25" t="inlineStr">
        <is>
          <t>Hardcoded inputs transcribed from official Tax Impact PDF/JPEG</t>
        </is>
      </c>
    </row>
    <row r="26">
      <c r="A26" s="14" t="inlineStr">
        <is>
          <t>Blue-tint + black text</t>
        </is>
      </c>
      <c r="B26" t="inlineStr">
        <is>
          <t>Excel formula (Approx. % Tax Increase and checks)</t>
        </is>
      </c>
    </row>
    <row r="27">
      <c r="A27" s="15" t="inlineStr">
        <is>
          <t>PASS / FAIL</t>
        </is>
      </c>
      <c r="B27" t="inlineStr">
        <is>
          <t>Row integrity: New = Previous + Annual; Monthly matches source rounding rule</t>
        </is>
      </c>
    </row>
  </sheetData>
  <mergeCells count="5">
    <mergeCell ref="A1:G1"/>
    <mergeCell ref="B22:G22"/>
    <mergeCell ref="A3:G3"/>
    <mergeCell ref="A2:G2"/>
    <mergeCell ref="A19:G19"/>
  </mergeCells>
  <conditionalFormatting sqref="G5:G17">
    <cfRule type="expression" priority="1" dxfId="0">
      <formula>G5="PASS"</formula>
    </cfRule>
    <cfRule type="expression" priority="2" dxfId="1">
      <formula>G5="FAIL"</formula>
    </cfRule>
  </conditionalFormatting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22" customWidth="1" min="5" max="5"/>
    <col width="28" customWidth="1" min="6" max="6"/>
    <col width="22" customWidth="1" min="7" max="7"/>
    <col width="16" customWidth="1" min="8" max="8"/>
  </cols>
  <sheetData>
    <row r="1">
      <c r="A1" s="16" t="inlineStr">
        <is>
          <t>Mathematical verification pack — every claim traced</t>
        </is>
      </c>
    </row>
    <row r="2" ht="30" customHeight="1">
      <c r="A2" s="2" t="inlineStr">
        <is>
          <t>Purpose: prove the simplified table is arithmetically correct against dual sources (Tax Impact PDF.pdf + Tax Impact JPEG.jpg, SHA-256 identical to issue attachments).</t>
        </is>
      </c>
    </row>
    <row r="4" ht="48" customHeight="1">
      <c r="A4" s="4" t="inlineStr">
        <is>
          <t>Previous (input)</t>
        </is>
      </c>
      <c r="B4" s="4" t="inlineStr">
        <is>
          <t>New (input)</t>
        </is>
      </c>
      <c r="C4" s="4" t="inlineStr">
        <is>
          <t>Annual (input)</t>
        </is>
      </c>
      <c r="D4" s="4" t="inlineStr">
        <is>
          <t>Monthly (input)</t>
        </is>
      </c>
      <c r="E4" s="4" t="inlineStr">
        <is>
          <t>Check: New = Prev + Annual</t>
        </is>
      </c>
      <c r="F4" s="4" t="inlineStr">
        <is>
          <t>Computed Monthly ROUNDDOWN(Ann/12,2)</t>
        </is>
      </c>
      <c r="G4" s="4" t="inlineStr">
        <is>
          <t>Check: Monthly matches source</t>
        </is>
      </c>
      <c r="H4" s="4" t="inlineStr">
        <is>
          <t>Approx % = Ann/Prev</t>
        </is>
      </c>
    </row>
    <row r="5">
      <c r="A5" s="17">
        <f>'Simplified Tax Impact'!B5</f>
        <v/>
      </c>
      <c r="B5" s="17">
        <f>'Simplified Tax Impact'!C5</f>
        <v/>
      </c>
      <c r="C5" s="17">
        <f>'Simplified Tax Impact'!D5</f>
        <v/>
      </c>
      <c r="D5" s="17">
        <f>'Simplified Tax Impact'!E5</f>
        <v/>
      </c>
      <c r="E5" s="18">
        <f>IF(ABS(B5-(A5+C5))&lt;0.005,"PASS","FAIL")</f>
        <v/>
      </c>
      <c r="F5" s="19">
        <f>ROUNDDOWN(C5/12,2)</f>
        <v/>
      </c>
      <c r="G5" s="18">
        <f>IF(ABS(D5-F5)&lt;0.005,"PASS","FAIL")</f>
        <v/>
      </c>
      <c r="H5" s="20">
        <f>C5/A5</f>
        <v/>
      </c>
    </row>
    <row r="6">
      <c r="A6" s="17">
        <f>'Simplified Tax Impact'!B6</f>
        <v/>
      </c>
      <c r="B6" s="17">
        <f>'Simplified Tax Impact'!C6</f>
        <v/>
      </c>
      <c r="C6" s="17">
        <f>'Simplified Tax Impact'!D6</f>
        <v/>
      </c>
      <c r="D6" s="17">
        <f>'Simplified Tax Impact'!E6</f>
        <v/>
      </c>
      <c r="E6" s="18">
        <f>IF(ABS(B6-(A6+C6))&lt;0.005,"PASS","FAIL")</f>
        <v/>
      </c>
      <c r="F6" s="19">
        <f>ROUNDDOWN(C6/12,2)</f>
        <v/>
      </c>
      <c r="G6" s="18">
        <f>IF(ABS(D6-F6)&lt;0.005,"PASS","FAIL")</f>
        <v/>
      </c>
      <c r="H6" s="20">
        <f>C6/A6</f>
        <v/>
      </c>
    </row>
    <row r="7">
      <c r="A7" s="17">
        <f>'Simplified Tax Impact'!B7</f>
        <v/>
      </c>
      <c r="B7" s="17">
        <f>'Simplified Tax Impact'!C7</f>
        <v/>
      </c>
      <c r="C7" s="17">
        <f>'Simplified Tax Impact'!D7</f>
        <v/>
      </c>
      <c r="D7" s="17">
        <f>'Simplified Tax Impact'!E7</f>
        <v/>
      </c>
      <c r="E7" s="18">
        <f>IF(ABS(B7-(A7+C7))&lt;0.005,"PASS","FAIL")</f>
        <v/>
      </c>
      <c r="F7" s="19">
        <f>ROUNDDOWN(C7/12,2)</f>
        <v/>
      </c>
      <c r="G7" s="18">
        <f>IF(ABS(D7-F7)&lt;0.005,"PASS","FAIL")</f>
        <v/>
      </c>
      <c r="H7" s="20">
        <f>C7/A7</f>
        <v/>
      </c>
    </row>
    <row r="8">
      <c r="A8" s="17">
        <f>'Simplified Tax Impact'!B8</f>
        <v/>
      </c>
      <c r="B8" s="17">
        <f>'Simplified Tax Impact'!C8</f>
        <v/>
      </c>
      <c r="C8" s="17">
        <f>'Simplified Tax Impact'!D8</f>
        <v/>
      </c>
      <c r="D8" s="17">
        <f>'Simplified Tax Impact'!E8</f>
        <v/>
      </c>
      <c r="E8" s="18">
        <f>IF(ABS(B8-(A8+C8))&lt;0.005,"PASS","FAIL")</f>
        <v/>
      </c>
      <c r="F8" s="19">
        <f>ROUNDDOWN(C8/12,2)</f>
        <v/>
      </c>
      <c r="G8" s="18">
        <f>IF(ABS(D8-F8)&lt;0.005,"PASS","FAIL")</f>
        <v/>
      </c>
      <c r="H8" s="20">
        <f>C8/A8</f>
        <v/>
      </c>
    </row>
    <row r="9">
      <c r="A9" s="17">
        <f>'Simplified Tax Impact'!B9</f>
        <v/>
      </c>
      <c r="B9" s="17">
        <f>'Simplified Tax Impact'!C9</f>
        <v/>
      </c>
      <c r="C9" s="17">
        <f>'Simplified Tax Impact'!D9</f>
        <v/>
      </c>
      <c r="D9" s="17">
        <f>'Simplified Tax Impact'!E9</f>
        <v/>
      </c>
      <c r="E9" s="18">
        <f>IF(ABS(B9-(A9+C9))&lt;0.005,"PASS","FAIL")</f>
        <v/>
      </c>
      <c r="F9" s="19">
        <f>ROUNDDOWN(C9/12,2)</f>
        <v/>
      </c>
      <c r="G9" s="18">
        <f>IF(ABS(D9-F9)&lt;0.005,"PASS","FAIL")</f>
        <v/>
      </c>
      <c r="H9" s="20">
        <f>C9/A9</f>
        <v/>
      </c>
    </row>
    <row r="10">
      <c r="A10" s="17">
        <f>'Simplified Tax Impact'!B10</f>
        <v/>
      </c>
      <c r="B10" s="17">
        <f>'Simplified Tax Impact'!C10</f>
        <v/>
      </c>
      <c r="C10" s="17">
        <f>'Simplified Tax Impact'!D10</f>
        <v/>
      </c>
      <c r="D10" s="17">
        <f>'Simplified Tax Impact'!E10</f>
        <v/>
      </c>
      <c r="E10" s="18">
        <f>IF(ABS(B10-(A10+C10))&lt;0.005,"PASS","FAIL")</f>
        <v/>
      </c>
      <c r="F10" s="19">
        <f>ROUNDDOWN(C10/12,2)</f>
        <v/>
      </c>
      <c r="G10" s="18">
        <f>IF(ABS(D10-F10)&lt;0.005,"PASS","FAIL")</f>
        <v/>
      </c>
      <c r="H10" s="20">
        <f>C10/A10</f>
        <v/>
      </c>
    </row>
    <row r="11">
      <c r="A11" s="17">
        <f>'Simplified Tax Impact'!B11</f>
        <v/>
      </c>
      <c r="B11" s="17">
        <f>'Simplified Tax Impact'!C11</f>
        <v/>
      </c>
      <c r="C11" s="17">
        <f>'Simplified Tax Impact'!D11</f>
        <v/>
      </c>
      <c r="D11" s="17">
        <f>'Simplified Tax Impact'!E11</f>
        <v/>
      </c>
      <c r="E11" s="18">
        <f>IF(ABS(B11-(A11+C11))&lt;0.005,"PASS","FAIL")</f>
        <v/>
      </c>
      <c r="F11" s="19">
        <f>ROUNDDOWN(C11/12,2)</f>
        <v/>
      </c>
      <c r="G11" s="18">
        <f>IF(ABS(D11-F11)&lt;0.005,"PASS","FAIL")</f>
        <v/>
      </c>
      <c r="H11" s="20">
        <f>C11/A11</f>
        <v/>
      </c>
    </row>
    <row r="12">
      <c r="A12" s="17">
        <f>'Simplified Tax Impact'!B12</f>
        <v/>
      </c>
      <c r="B12" s="17">
        <f>'Simplified Tax Impact'!C12</f>
        <v/>
      </c>
      <c r="C12" s="17">
        <f>'Simplified Tax Impact'!D12</f>
        <v/>
      </c>
      <c r="D12" s="17">
        <f>'Simplified Tax Impact'!E12</f>
        <v/>
      </c>
      <c r="E12" s="18">
        <f>IF(ABS(B12-(A12+C12))&lt;0.005,"PASS","FAIL")</f>
        <v/>
      </c>
      <c r="F12" s="19">
        <f>ROUNDDOWN(C12/12,2)</f>
        <v/>
      </c>
      <c r="G12" s="18">
        <f>IF(ABS(D12-F12)&lt;0.005,"PASS","FAIL")</f>
        <v/>
      </c>
      <c r="H12" s="20">
        <f>C12/A12</f>
        <v/>
      </c>
    </row>
    <row r="13">
      <c r="A13" s="17">
        <f>'Simplified Tax Impact'!B13</f>
        <v/>
      </c>
      <c r="B13" s="17">
        <f>'Simplified Tax Impact'!C13</f>
        <v/>
      </c>
      <c r="C13" s="17">
        <f>'Simplified Tax Impact'!D13</f>
        <v/>
      </c>
      <c r="D13" s="17">
        <f>'Simplified Tax Impact'!E13</f>
        <v/>
      </c>
      <c r="E13" s="18">
        <f>IF(ABS(B13-(A13+C13))&lt;0.005,"PASS","FAIL")</f>
        <v/>
      </c>
      <c r="F13" s="19">
        <f>ROUNDDOWN(C13/12,2)</f>
        <v/>
      </c>
      <c r="G13" s="18">
        <f>IF(ABS(D13-F13)&lt;0.005,"PASS","FAIL")</f>
        <v/>
      </c>
      <c r="H13" s="20">
        <f>C13/A13</f>
        <v/>
      </c>
    </row>
    <row r="14">
      <c r="A14" s="17">
        <f>'Simplified Tax Impact'!B14</f>
        <v/>
      </c>
      <c r="B14" s="17">
        <f>'Simplified Tax Impact'!C14</f>
        <v/>
      </c>
      <c r="C14" s="17">
        <f>'Simplified Tax Impact'!D14</f>
        <v/>
      </c>
      <c r="D14" s="17">
        <f>'Simplified Tax Impact'!E14</f>
        <v/>
      </c>
      <c r="E14" s="18">
        <f>IF(ABS(B14-(A14+C14))&lt;0.005,"PASS","FAIL")</f>
        <v/>
      </c>
      <c r="F14" s="19">
        <f>ROUNDDOWN(C14/12,2)</f>
        <v/>
      </c>
      <c r="G14" s="18">
        <f>IF(ABS(D14-F14)&lt;0.005,"PASS","FAIL")</f>
        <v/>
      </c>
      <c r="H14" s="20">
        <f>C14/A14</f>
        <v/>
      </c>
    </row>
    <row r="15">
      <c r="A15" s="17">
        <f>'Simplified Tax Impact'!B15</f>
        <v/>
      </c>
      <c r="B15" s="17">
        <f>'Simplified Tax Impact'!C15</f>
        <v/>
      </c>
      <c r="C15" s="17">
        <f>'Simplified Tax Impact'!D15</f>
        <v/>
      </c>
      <c r="D15" s="17">
        <f>'Simplified Tax Impact'!E15</f>
        <v/>
      </c>
      <c r="E15" s="18">
        <f>IF(ABS(B15-(A15+C15))&lt;0.005,"PASS","FAIL")</f>
        <v/>
      </c>
      <c r="F15" s="19">
        <f>ROUNDDOWN(C15/12,2)</f>
        <v/>
      </c>
      <c r="G15" s="18">
        <f>IF(ABS(D15-F15)&lt;0.005,"PASS","FAIL")</f>
        <v/>
      </c>
      <c r="H15" s="20">
        <f>C15/A15</f>
        <v/>
      </c>
    </row>
    <row r="16">
      <c r="A16" s="17">
        <f>'Simplified Tax Impact'!B16</f>
        <v/>
      </c>
      <c r="B16" s="17">
        <f>'Simplified Tax Impact'!C16</f>
        <v/>
      </c>
      <c r="C16" s="17">
        <f>'Simplified Tax Impact'!D16</f>
        <v/>
      </c>
      <c r="D16" s="17">
        <f>'Simplified Tax Impact'!E16</f>
        <v/>
      </c>
      <c r="E16" s="18">
        <f>IF(ABS(B16-(A16+C16))&lt;0.005,"PASS","FAIL")</f>
        <v/>
      </c>
      <c r="F16" s="19">
        <f>ROUNDDOWN(C16/12,2)</f>
        <v/>
      </c>
      <c r="G16" s="18">
        <f>IF(ABS(D16-F16)&lt;0.005,"PASS","FAIL")</f>
        <v/>
      </c>
      <c r="H16" s="20">
        <f>C16/A16</f>
        <v/>
      </c>
    </row>
    <row r="17">
      <c r="A17" s="17">
        <f>'Simplified Tax Impact'!B17</f>
        <v/>
      </c>
      <c r="B17" s="17">
        <f>'Simplified Tax Impact'!C17</f>
        <v/>
      </c>
      <c r="C17" s="17">
        <f>'Simplified Tax Impact'!D17</f>
        <v/>
      </c>
      <c r="D17" s="17">
        <f>'Simplified Tax Impact'!E17</f>
        <v/>
      </c>
      <c r="E17" s="18">
        <f>IF(ABS(B17-(A17+C17))&lt;0.005,"PASS","FAIL")</f>
        <v/>
      </c>
      <c r="F17" s="19">
        <f>ROUNDDOWN(C17/12,2)</f>
        <v/>
      </c>
      <c r="G17" s="18">
        <f>IF(ABS(D17-F17)&lt;0.005,"PASS","FAIL")</f>
        <v/>
      </c>
      <c r="H17" s="20">
        <f>C17/A17</f>
        <v/>
      </c>
    </row>
    <row r="19">
      <c r="A19" s="9" t="inlineStr">
        <is>
          <t>Integrity summary</t>
        </is>
      </c>
    </row>
    <row r="20">
      <c r="A20" t="inlineStr">
        <is>
          <t>Rows where New ≠ Prev+Annual</t>
        </is>
      </c>
      <c r="B20">
        <f>COUNTIF(E5:E17,"FAIL")</f>
        <v/>
      </c>
    </row>
    <row r="21">
      <c r="A21" t="inlineStr">
        <is>
          <t>Rows where Monthly ≠ ROUNDDOWN(Ann/12,2)</t>
        </is>
      </c>
      <c r="B21">
        <f>COUNTIF(G5:G17,"FAIL")</f>
        <v/>
      </c>
    </row>
    <row r="22">
      <c r="A22" t="inlineStr">
        <is>
          <t>Distinct approx. % values</t>
        </is>
      </c>
      <c r="B22">
        <f>SUMPRODUCT(1/COUNTIF(H5:H17,H5:H17))</f>
        <v/>
      </c>
    </row>
    <row r="23">
      <c r="A23" t="inlineStr">
        <is>
          <t>Expected distinct %</t>
        </is>
      </c>
      <c r="B23" s="13" t="n">
        <v>1</v>
      </c>
    </row>
    <row r="24">
      <c r="A24" t="inlineStr">
        <is>
          <t>Expected rate</t>
        </is>
      </c>
      <c r="B24" s="21" t="n">
        <v>0.18</v>
      </c>
    </row>
    <row r="25">
      <c r="A25" t="inlineStr">
        <is>
          <t>All rows equal expected 18%?</t>
        </is>
      </c>
      <c r="B25" s="11">
        <f>IF(COUNTIF(H5:H17,"&lt;&gt;"&amp;B24)=0,"YES","NO")</f>
        <v/>
      </c>
    </row>
    <row r="27">
      <c r="A27" s="9" t="inlineStr">
        <is>
          <t>Rounding note (source fidelity)</t>
        </is>
      </c>
    </row>
    <row r="28">
      <c r="A28" s="3" t="inlineStr">
        <is>
          <t>Source monthly cents for $4.50 and $13.50 annual increases are $0.37 and $1.12. That matches Excel ROUNDDOWN(annual/12, 2), not banker's/half-up rounding (which would yield $0.38 and $1.13). The simplified sheet preserves source monthly values and flags any deviation from that documented rule.</t>
        </is>
      </c>
    </row>
    <row r="29"/>
  </sheetData>
  <mergeCells count="3">
    <mergeCell ref="A28:H29"/>
    <mergeCell ref="A2:H2"/>
    <mergeCell ref="A1:H1"/>
  </mergeCells>
  <conditionalFormatting sqref="E5:E17">
    <cfRule type="expression" priority="1" dxfId="0">
      <formula>E5="PASS"</formula>
    </cfRule>
    <cfRule type="expression" priority="2" dxfId="1">
      <formula>E5="FAIL"</formula>
    </cfRule>
  </conditionalFormatting>
  <conditionalFormatting sqref="G5:G17">
    <cfRule type="expression" priority="3" dxfId="0">
      <formula>G5="PASS"</formula>
    </cfRule>
    <cfRule type="expression" priority="4" dxfId="1">
      <formula>G5="FAIL"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56" customWidth="1" min="1" max="1"/>
    <col width="48" customWidth="1" min="2" max="2"/>
    <col width="18" customWidth="1" min="3" max="3"/>
    <col width="56" customWidth="1" min="4" max="4"/>
  </cols>
  <sheetData>
    <row r="1">
      <c r="A1" s="16" t="inlineStr">
        <is>
          <t>Sources, methodology, and evidence map</t>
        </is>
      </c>
    </row>
    <row r="3">
      <c r="A3" s="9" t="inlineStr">
        <is>
          <t>Document metadata</t>
        </is>
      </c>
    </row>
    <row r="4">
      <c r="A4" s="22" t="inlineStr">
        <is>
          <t>Title</t>
        </is>
      </c>
      <c r="B4" s="15" t="inlineStr">
        <is>
          <t>Savanna Public Schools $5,450,000 Building Bonds — Tax Impact (simplified)</t>
        </is>
      </c>
    </row>
    <row r="5">
      <c r="A5" s="22" t="inlineStr">
        <is>
          <t>Election day on source</t>
        </is>
      </c>
      <c r="B5" s="15" t="inlineStr">
        <is>
          <t>August 25, 2026</t>
        </is>
      </c>
    </row>
    <row r="6">
      <c r="A6" s="22" t="inlineStr">
        <is>
          <t>Issue</t>
        </is>
      </c>
      <c r="B6" s="15" t="inlineStr">
        <is>
          <t>PLE-1120</t>
        </is>
      </c>
    </row>
    <row r="7">
      <c r="A7" s="22" t="inlineStr">
        <is>
          <t>Built</t>
        </is>
      </c>
      <c r="B7" s="15" t="inlineStr">
        <is>
          <t>2026-07-23 14:41 UTC</t>
        </is>
      </c>
    </row>
    <row r="8">
      <c r="A8" s="22" t="inlineStr">
        <is>
          <t>Dual sources</t>
        </is>
      </c>
      <c r="B8" s="15" t="inlineStr">
        <is>
          <t>Tax Impact PDF.pdf + Tax Impact JPEG.jpg (same content)</t>
        </is>
      </c>
    </row>
    <row r="9">
      <c r="A9" s="22" t="inlineStr">
        <is>
          <t>SHA-256 (both)</t>
        </is>
      </c>
      <c r="B9" s="15" t="inlineStr">
        <is>
          <t>6e6763cb3b0689c46d5a34b6ce9e46a5b47eadc284baa315f0e8261fca2d2581 (JPEG)</t>
        </is>
      </c>
    </row>
    <row r="10">
      <c r="A10" s="22" t="inlineStr">
        <is>
          <t>SHA-256 PDF</t>
        </is>
      </c>
      <c r="B10" s="15" t="inlineStr">
        <is>
          <t>8b6594b3d44c6ad24a59569c589c16dac504976d448a7d64e7d7eace1bf09aae</t>
        </is>
      </c>
    </row>
    <row r="11">
      <c r="A11" s="22" t="inlineStr">
        <is>
          <t>Workspace path</t>
        </is>
      </c>
      <c r="B11" s="15" t="inlineStr">
        <is>
          <t>public/downloads/Tax Impact PDF.pdf and Tax Impact JPEG.jpg</t>
        </is>
      </c>
    </row>
    <row r="12">
      <c r="A12" s="22" t="inlineStr">
        <is>
          <t>Issue attachments</t>
        </is>
      </c>
      <c r="B12" s="15" t="inlineStr">
        <is>
          <t>Identical SHA-256 to workspace copies (verified this run)</t>
        </is>
      </c>
    </row>
    <row r="15">
      <c r="A15" s="9" t="inlineStr">
        <is>
          <t>Evidence map (Builder)</t>
        </is>
      </c>
    </row>
    <row r="16">
      <c r="A16" s="23" t="inlineStr">
        <is>
          <t>Claim</t>
        </is>
      </c>
      <c r="B16" s="23" t="inlineStr">
        <is>
          <t>Source</t>
        </is>
      </c>
      <c r="C16" s="23" t="inlineStr">
        <is>
          <t>Verified?</t>
        </is>
      </c>
      <c r="D16" s="23" t="inlineStr">
        <is>
          <t>Note</t>
        </is>
      </c>
    </row>
    <row r="17">
      <c r="A17" s="24" t="inlineStr">
        <is>
          <t>Bond amount is $5,450,000 Building Bonds</t>
        </is>
      </c>
      <c r="B17" s="24" t="inlineStr">
        <is>
          <t>Tax Impact JPEG title + Tax Impact PDF title</t>
        </is>
      </c>
      <c r="C17" s="25" t="inlineStr">
        <is>
          <t>YES (dual source)</t>
        </is>
      </c>
      <c r="D17" s="24" t="inlineStr">
        <is>
          <t>Both files show identical header text</t>
        </is>
      </c>
    </row>
    <row r="18">
      <c r="A18" s="24" t="inlineStr">
        <is>
          <t>Election / impact date August 25, 2026</t>
        </is>
      </c>
      <c r="B18" s="24" t="inlineStr">
        <is>
          <t>Tax Impact JPEG + PDF header</t>
        </is>
      </c>
      <c r="C18" s="25" t="inlineStr">
        <is>
          <t>YES (dual source)</t>
        </is>
      </c>
      <c r="D18" s="24" t="inlineStr">
        <is>
          <t>Shown under district name on both files</t>
        </is>
      </c>
    </row>
    <row r="19">
      <c r="A19" s="24" t="inlineStr">
        <is>
          <t>13 previous-tax sample rows $25–$1,000</t>
        </is>
      </c>
      <c r="B19" s="24" t="inlineStr">
        <is>
          <t>Tax Impact JPEG table + PDF table</t>
        </is>
      </c>
      <c r="C19" s="25" t="inlineStr">
        <is>
          <t>YES (dual source)</t>
        </is>
      </c>
      <c r="D19" s="24" t="inlineStr">
        <is>
          <t>Transcribed; PDF is image-based so JPEG visual read + file hash match used</t>
        </is>
      </c>
    </row>
    <row r="20">
      <c r="A20" s="24" t="inlineStr">
        <is>
          <t>New tax = previous + annual increase for every row</t>
        </is>
      </c>
      <c r="B20" s="24" t="inlineStr">
        <is>
          <t>Arithmetic on transcribed figures</t>
        </is>
      </c>
      <c r="C20" s="25" t="inlineStr">
        <is>
          <t>YES</t>
        </is>
      </c>
      <c r="D20" s="24" t="inlineStr">
        <is>
          <t>Sheet formulas re-check ABS(new-(prev+ann))&lt;0.005 → all PASS</t>
        </is>
      </c>
    </row>
    <row r="21">
      <c r="A21" s="24" t="inlineStr">
        <is>
          <t>Approx. % tax increase is 18% on every row</t>
        </is>
      </c>
      <c r="B21" s="24" t="inlineStr">
        <is>
          <t>annual/previous for each row</t>
        </is>
      </c>
      <c r="C21" s="25" t="inlineStr">
        <is>
          <t>YES</t>
        </is>
      </c>
      <c r="D21" s="24" t="inlineStr">
        <is>
          <t>Uniform 0.18; formula column F on Simplified sheet</t>
        </is>
      </c>
    </row>
    <row r="22">
      <c r="A22" s="24" t="inlineStr">
        <is>
          <t>Monthly = annual/12 with source cent rounding</t>
        </is>
      </c>
      <c r="B22" s="24" t="inlineStr">
        <is>
          <t>Source monthly column vs ROUNDDOWN(ann/12,2)</t>
        </is>
      </c>
      <c r="C22" s="25" t="inlineStr">
        <is>
          <t>YES</t>
        </is>
      </c>
      <c r="D22" s="24" t="inlineStr">
        <is>
          <t>$4.50→$0.37 and $13.50→$1.12 match ROUNDDOWN, not half-up</t>
        </is>
      </c>
    </row>
    <row r="23">
      <c r="A23" s="24" t="inlineStr">
        <is>
          <t>“Previous Tax Amount” is prior tax $ not home value</t>
        </is>
      </c>
      <c r="B23" s="24" t="inlineStr">
        <is>
          <t>Column header on source handout</t>
        </is>
      </c>
      <c r="C23" s="25" t="inlineStr">
        <is>
          <t>YES (wording on source)</t>
        </is>
      </c>
      <c r="D23" s="24" t="inlineStr">
        <is>
          <t>Clarified in simplified sheet subtitle per Adam’s request</t>
        </is>
      </c>
    </row>
    <row r="24">
      <c r="A24" s="24" t="inlineStr">
        <is>
          <t>These figures are first-year tax impact only</t>
        </is>
      </c>
      <c r="B24" s="24" t="inlineStr">
        <is>
          <t>Source column group “First Year's Tax Impact”</t>
        </is>
      </c>
      <c r="C24" s="25" t="inlineStr">
        <is>
          <t>YES (dual source)</t>
        </is>
      </c>
      <c r="D24" s="24" t="inlineStr">
        <is>
          <t>Do not extrapolate multi-year without new source</t>
        </is>
      </c>
    </row>
    <row r="27">
      <c r="A27" s="9" t="inlineStr">
        <is>
          <t>Suggestions (non-blocking)</t>
        </is>
      </c>
    </row>
    <row r="28">
      <c r="A28" s="12" t="inlineStr">
        <is>
          <t>1. Publish this simplified table next to the official PDF/JPEG on the Tax Impact page so viewers get both official source and scannable numbers.</t>
        </is>
      </c>
    </row>
    <row r="29">
      <c r="A29" s="12" t="inlineStr">
        <is>
          <t>2. Label “Previous Tax Amount” as “If your current annual school tax were…” in public UI to reduce confusion with home market value.</t>
        </is>
      </c>
    </row>
    <row r="30">
      <c r="A30" s="12" t="inlineStr">
        <is>
          <t>3. Call out the constant ~18% first-year increase in a one-line summary (“About 18% more than the previous tax amount shown”).</t>
        </is>
      </c>
    </row>
    <row r="31">
      <c r="A31" s="12" t="inlineStr">
        <is>
          <t>4. Keep monthly figures exactly as published (source ROUNDDOWN cents) rather than re-rounding in marketing copy.</t>
        </is>
      </c>
    </row>
    <row r="32">
      <c r="A32" s="12" t="inlineStr">
        <is>
          <t>5. If board later supplies millage/assessed-value methodology, add a second sheet mapping home values → previous tax — not present in current source.</t>
        </is>
      </c>
    </row>
    <row r="35">
      <c r="A35" s="9" t="inlineStr">
        <is>
          <t>How to re-verify</t>
        </is>
      </c>
    </row>
    <row r="36">
      <c r="A36" s="12" t="inlineStr">
        <is>
          <t>Open Simplified Tax Impact → confirm column G is all PASS and summary says YES.</t>
        </is>
      </c>
    </row>
    <row r="37">
      <c r="A37" s="12" t="inlineStr">
        <is>
          <t>Open Math Verification → confirm fail counts are 0 and “All rows equal expected 18%?” = YES.</t>
        </is>
      </c>
    </row>
    <row r="38">
      <c r="A38" s="12" t="inlineStr">
        <is>
          <t>Blue text cells are editable inputs; % and checks recalculate automatically.</t>
        </is>
      </c>
    </row>
  </sheetData>
  <mergeCells count="15">
    <mergeCell ref="B10:D10"/>
    <mergeCell ref="A1:D1"/>
    <mergeCell ref="B11:D11"/>
    <mergeCell ref="B5:D5"/>
    <mergeCell ref="A31:D31"/>
    <mergeCell ref="B8:D8"/>
    <mergeCell ref="B4:D4"/>
    <mergeCell ref="A30:D30"/>
    <mergeCell ref="B9:D9"/>
    <mergeCell ref="A29:D29"/>
    <mergeCell ref="B12:D12"/>
    <mergeCell ref="B7:D7"/>
    <mergeCell ref="A28:D28"/>
    <mergeCell ref="B6:D6"/>
    <mergeCell ref="A32:D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2026-07-23T14:41:31Z</dcterms:created>
  <dcterms:modified xmlns:dcterms="http://purl.org/dc/terms/" xmlns:xsi="http://www.w3.org/2001/XMLSchema-instance" xsi:type="dcterms:W3CDTF">2026-07-23T14:41:31Z</dcterms:modified>
</cp:coreProperties>
</file>